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surbier/SynologyDrive/Programmation/SellTix/Administratif/Previsionnelles/"/>
    </mc:Choice>
  </mc:AlternateContent>
  <xr:revisionPtr revIDLastSave="0" documentId="13_ncr:1_{367A39AE-CD8F-8349-BF35-B3EC02953861}" xr6:coauthVersionLast="47" xr6:coauthVersionMax="47" xr10:uidLastSave="{00000000-0000-0000-0000-000000000000}"/>
  <bookViews>
    <workbookView xWindow="5080" yWindow="2480" windowWidth="41380" windowHeight="23000" xr2:uid="{7128C522-1FBA-1D42-96E3-FEC8F88DC29D}"/>
  </bookViews>
  <sheets>
    <sheet name="B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9" i="1" s="1"/>
  <c r="C30" i="1" s="1"/>
  <c r="B22" i="1"/>
  <c r="B29" i="1" s="1"/>
  <c r="B30" i="1" s="1"/>
  <c r="E4" i="1"/>
  <c r="E22" i="1" s="1"/>
  <c r="G14" i="1"/>
  <c r="G13" i="1"/>
  <c r="G12" i="1"/>
  <c r="G10" i="1"/>
  <c r="G11" i="1" s="1"/>
  <c r="G19" i="1" l="1"/>
  <c r="G22" i="1" s="1"/>
  <c r="G29" i="1" l="1"/>
  <c r="G31" i="1" s="1"/>
  <c r="G35" i="1" l="1"/>
  <c r="G34" i="1"/>
  <c r="G36" i="1"/>
</calcChain>
</file>

<file path=xl/sharedStrings.xml><?xml version="1.0" encoding="utf-8"?>
<sst xmlns="http://schemas.openxmlformats.org/spreadsheetml/2006/main" count="52" uniqueCount="47">
  <si>
    <t>Pinata</t>
  </si>
  <si>
    <t>Alchemy</t>
  </si>
  <si>
    <t>TOTAL mois</t>
  </si>
  <si>
    <t>Dépenses fixe</t>
  </si>
  <si>
    <t>Estimation revenus</t>
  </si>
  <si>
    <t>Dépenses optionnelles</t>
  </si>
  <si>
    <t>Nb Tickets vendus par événement</t>
  </si>
  <si>
    <t>Prix billet</t>
  </si>
  <si>
    <t>REVENUS  SellTIX</t>
  </si>
  <si>
    <t>Bénéfices</t>
  </si>
  <si>
    <t>Options</t>
  </si>
  <si>
    <t>Nb événements par mois (durée 2h =120minutes)</t>
  </si>
  <si>
    <t>Daily.co</t>
  </si>
  <si>
    <t xml:space="preserve">1 an </t>
  </si>
  <si>
    <t>Revenus % SellTix à 10%</t>
  </si>
  <si>
    <t>Bénéfices an</t>
  </si>
  <si>
    <t>Christophe</t>
  </si>
  <si>
    <t>Roger</t>
  </si>
  <si>
    <t>Noe</t>
  </si>
  <si>
    <t>Sendgrid pour mail</t>
  </si>
  <si>
    <t xml:space="preserve">Frais fixe 65cts par billet </t>
  </si>
  <si>
    <t>Frais fixe 15cts par billet</t>
  </si>
  <si>
    <t xml:space="preserve"> </t>
  </si>
  <si>
    <t>Revenus annuel</t>
  </si>
  <si>
    <t>Ne tient pas compte des frais Stripe</t>
  </si>
  <si>
    <t>Frais dossier par billet</t>
  </si>
  <si>
    <t xml:space="preserve">Debut </t>
  </si>
  <si>
    <t>Forfait email</t>
  </si>
  <si>
    <t xml:space="preserve">Expert comptable </t>
  </si>
  <si>
    <t xml:space="preserve">Compte bancaire </t>
  </si>
  <si>
    <t>Compta</t>
  </si>
  <si>
    <t>Achat POL</t>
  </si>
  <si>
    <t>Facture orga pour achat POL</t>
  </si>
  <si>
    <t xml:space="preserve">Fiat ? </t>
  </si>
  <si>
    <t>Facture orga fees web2</t>
  </si>
  <si>
    <t>X</t>
  </si>
  <si>
    <t>Paiement web3 =&gt; prélèvement % =&gt; wallet</t>
  </si>
  <si>
    <t xml:space="preserve"> Crypto ? </t>
  </si>
  <si>
    <t>Dépenses usuelles (serveur, marketing, plateforme SAAS)</t>
  </si>
  <si>
    <t>No trading</t>
  </si>
  <si>
    <t>No staking</t>
  </si>
  <si>
    <t>Cloudfare</t>
  </si>
  <si>
    <t>Compt Apple google</t>
  </si>
  <si>
    <t>Clever scaler front</t>
  </si>
  <si>
    <t>Clever scaler backend</t>
  </si>
  <si>
    <t>Clever redis</t>
  </si>
  <si>
    <t>Clever cloud Serveur BDD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</si>
</sst>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3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3" fillId="0" borderId="0" xfId="0" applyFont="1"/>
    <xf numFmtId="0" fontId="0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E817-04B0-E242-877C-F2ED8244B331}">
  <dimension ref="A1:H46"/>
  <sheetViews>
    <sheetView tabSelected="1" workbookViewId="0">
      <selection activeCell="B6" sqref="B6"/>
    </sheetView>
  </sheetViews>
  <sheetFormatPr baseColWidth="10" defaultRowHeight="16" x14ac:dyDescent="0.2"/>
  <cols>
    <col min="1" max="2" width="29.5" style="3" customWidth="1"/>
    <col min="3" max="3" width="23" style="3" customWidth="1"/>
    <col min="4" max="4" width="34.5" style="8" customWidth="1"/>
    <col min="5" max="5" width="39" customWidth="1"/>
    <col min="6" max="6" width="40.6640625" customWidth="1"/>
    <col min="7" max="7" width="34.83203125" customWidth="1"/>
    <col min="8" max="8" width="22.83203125" customWidth="1"/>
    <col min="9" max="9" width="25.33203125" customWidth="1"/>
  </cols>
  <sheetData>
    <row r="1" spans="1:8" ht="17" x14ac:dyDescent="0.2">
      <c r="A1" s="2" t="s">
        <v>3</v>
      </c>
      <c r="B1" s="2"/>
      <c r="C1" s="3" t="s">
        <v>22</v>
      </c>
      <c r="D1" s="7" t="s">
        <v>5</v>
      </c>
      <c r="F1" s="1" t="s">
        <v>4</v>
      </c>
    </row>
    <row r="2" spans="1:8" x14ac:dyDescent="0.2">
      <c r="B2" s="3" t="s">
        <v>26</v>
      </c>
      <c r="F2" t="s">
        <v>11</v>
      </c>
      <c r="G2">
        <v>5</v>
      </c>
    </row>
    <row r="4" spans="1:8" ht="17" x14ac:dyDescent="0.2">
      <c r="A4" s="3" t="s">
        <v>46</v>
      </c>
      <c r="B4" s="3">
        <v>5.25</v>
      </c>
      <c r="C4" s="3">
        <v>5.25</v>
      </c>
      <c r="D4" s="8" t="s">
        <v>12</v>
      </c>
      <c r="E4">
        <f>(((G2*G4)*120)*0.004)*0.3</f>
        <v>72</v>
      </c>
      <c r="F4" t="s">
        <v>6</v>
      </c>
      <c r="G4">
        <v>100</v>
      </c>
    </row>
    <row r="5" spans="1:8" x14ac:dyDescent="0.2">
      <c r="A5" s="3" t="s">
        <v>43</v>
      </c>
      <c r="B5" s="3">
        <v>16</v>
      </c>
      <c r="C5" s="3">
        <v>6</v>
      </c>
    </row>
    <row r="6" spans="1:8" x14ac:dyDescent="0.2">
      <c r="A6" s="3" t="s">
        <v>44</v>
      </c>
      <c r="B6" s="3">
        <v>16</v>
      </c>
      <c r="C6" s="3">
        <v>16</v>
      </c>
    </row>
    <row r="7" spans="1:8" x14ac:dyDescent="0.2">
      <c r="A7" s="3" t="s">
        <v>45</v>
      </c>
      <c r="B7" s="3">
        <v>5</v>
      </c>
      <c r="C7" s="3">
        <v>5</v>
      </c>
    </row>
    <row r="9" spans="1:8" x14ac:dyDescent="0.2">
      <c r="A9" s="3" t="s">
        <v>27</v>
      </c>
      <c r="E9">
        <v>0</v>
      </c>
      <c r="F9" t="s">
        <v>7</v>
      </c>
      <c r="G9">
        <v>15</v>
      </c>
    </row>
    <row r="10" spans="1:8" x14ac:dyDescent="0.2">
      <c r="A10" s="3" t="s">
        <v>29</v>
      </c>
      <c r="B10" s="3">
        <v>10</v>
      </c>
      <c r="C10" s="3">
        <v>10</v>
      </c>
      <c r="G10" s="4">
        <f>(G2*G4*G9)</f>
        <v>7500</v>
      </c>
    </row>
    <row r="11" spans="1:8" x14ac:dyDescent="0.2">
      <c r="A11" s="3" t="s">
        <v>28</v>
      </c>
      <c r="F11" t="s">
        <v>14</v>
      </c>
      <c r="G11" s="4">
        <f>G10*0.1</f>
        <v>750</v>
      </c>
      <c r="H11" s="5"/>
    </row>
    <row r="12" spans="1:8" x14ac:dyDescent="0.2">
      <c r="A12" s="3" t="s">
        <v>1</v>
      </c>
      <c r="C12" s="3">
        <v>49</v>
      </c>
      <c r="F12" t="s">
        <v>20</v>
      </c>
      <c r="G12" s="4">
        <f>((70*(G4*G2))/100)*0.65</f>
        <v>227.5</v>
      </c>
      <c r="H12" s="5">
        <v>0.3</v>
      </c>
    </row>
    <row r="13" spans="1:8" x14ac:dyDescent="0.2">
      <c r="A13" s="3" t="s">
        <v>41</v>
      </c>
      <c r="B13" s="3">
        <v>5</v>
      </c>
      <c r="C13" s="3">
        <v>5</v>
      </c>
      <c r="F13" t="s">
        <v>21</v>
      </c>
      <c r="G13" s="4">
        <f>((30*(G9*G4))/100)*0.15</f>
        <v>67.5</v>
      </c>
      <c r="H13" s="5">
        <v>0.7</v>
      </c>
    </row>
    <row r="14" spans="1:8" x14ac:dyDescent="0.2">
      <c r="A14" s="3" t="s">
        <v>19</v>
      </c>
      <c r="C14" s="3">
        <v>20</v>
      </c>
      <c r="F14" t="s">
        <v>25</v>
      </c>
      <c r="G14" s="4">
        <f>G4*0.12</f>
        <v>12</v>
      </c>
      <c r="H14" s="5"/>
    </row>
    <row r="15" spans="1:8" x14ac:dyDescent="0.2">
      <c r="G15" s="4"/>
      <c r="H15" s="5"/>
    </row>
    <row r="16" spans="1:8" x14ac:dyDescent="0.2">
      <c r="A16" s="6" t="s">
        <v>10</v>
      </c>
      <c r="B16" s="6"/>
      <c r="G16" s="4"/>
      <c r="H16" s="5"/>
    </row>
    <row r="17" spans="1:7" x14ac:dyDescent="0.2">
      <c r="A17" s="3" t="s">
        <v>0</v>
      </c>
      <c r="B17" s="3">
        <v>0</v>
      </c>
      <c r="G17" s="4"/>
    </row>
    <row r="18" spans="1:7" x14ac:dyDescent="0.2">
      <c r="G18" s="4"/>
    </row>
    <row r="19" spans="1:7" x14ac:dyDescent="0.2">
      <c r="F19" s="1" t="s">
        <v>8</v>
      </c>
      <c r="G19" s="4">
        <f>SUM(G11:G16)</f>
        <v>1057</v>
      </c>
    </row>
    <row r="20" spans="1:7" x14ac:dyDescent="0.2">
      <c r="G20" s="4"/>
    </row>
    <row r="21" spans="1:7" x14ac:dyDescent="0.2">
      <c r="G21" s="4"/>
    </row>
    <row r="22" spans="1:7" ht="17" x14ac:dyDescent="0.2">
      <c r="A22" s="3" t="s">
        <v>2</v>
      </c>
      <c r="B22" s="10">
        <f>SUM(B2:B20)</f>
        <v>57.25</v>
      </c>
      <c r="C22" s="10">
        <f>SUM(C2:C20)</f>
        <v>116.25</v>
      </c>
      <c r="D22" s="8" t="s">
        <v>2</v>
      </c>
      <c r="E22">
        <f>SUM(E4:E19)</f>
        <v>72</v>
      </c>
      <c r="F22" s="1" t="s">
        <v>9</v>
      </c>
      <c r="G22" s="4">
        <f>G19-B22-E22</f>
        <v>927.75</v>
      </c>
    </row>
    <row r="23" spans="1:7" x14ac:dyDescent="0.2">
      <c r="G23" s="4"/>
    </row>
    <row r="24" spans="1:7" x14ac:dyDescent="0.2">
      <c r="G24" s="4"/>
    </row>
    <row r="25" spans="1:7" x14ac:dyDescent="0.2">
      <c r="G25" s="4"/>
    </row>
    <row r="26" spans="1:7" x14ac:dyDescent="0.2">
      <c r="G26" s="4"/>
    </row>
    <row r="27" spans="1:7" x14ac:dyDescent="0.2">
      <c r="G27" s="4"/>
    </row>
    <row r="28" spans="1:7" x14ac:dyDescent="0.2">
      <c r="B28" s="2"/>
      <c r="C28" s="2"/>
    </row>
    <row r="29" spans="1:7" x14ac:dyDescent="0.2">
      <c r="A29" s="2" t="s">
        <v>13</v>
      </c>
      <c r="B29" s="10">
        <f>B22*12</f>
        <v>687</v>
      </c>
      <c r="C29" s="10">
        <f>C22*12</f>
        <v>1395</v>
      </c>
      <c r="F29" t="s">
        <v>23</v>
      </c>
      <c r="G29" s="4">
        <f>G22*12</f>
        <v>11133</v>
      </c>
    </row>
    <row r="30" spans="1:7" x14ac:dyDescent="0.2">
      <c r="A30" s="2" t="s">
        <v>42</v>
      </c>
      <c r="B30" s="2">
        <f>B29+99+25</f>
        <v>811</v>
      </c>
      <c r="C30" s="2">
        <f>C29+99+25</f>
        <v>1519</v>
      </c>
    </row>
    <row r="31" spans="1:7" x14ac:dyDescent="0.2">
      <c r="F31" s="1" t="s">
        <v>15</v>
      </c>
      <c r="G31" s="11">
        <f>G29-B29</f>
        <v>10446</v>
      </c>
    </row>
    <row r="32" spans="1:7" x14ac:dyDescent="0.2">
      <c r="G32" s="13" t="s">
        <v>24</v>
      </c>
    </row>
    <row r="34" spans="1:8" x14ac:dyDescent="0.2">
      <c r="F34" s="12" t="s">
        <v>16</v>
      </c>
      <c r="G34" s="4">
        <f>(0.55*G31)</f>
        <v>5745.3</v>
      </c>
      <c r="H34" s="5">
        <v>0.55000000000000004</v>
      </c>
    </row>
    <row r="35" spans="1:8" ht="17" x14ac:dyDescent="0.2">
      <c r="A35" s="3" t="s">
        <v>30</v>
      </c>
      <c r="B35" s="9"/>
      <c r="C35" s="8" t="s">
        <v>37</v>
      </c>
      <c r="D35" s="8" t="s">
        <v>33</v>
      </c>
      <c r="F35" s="12" t="s">
        <v>17</v>
      </c>
      <c r="G35" s="4">
        <f>(0.35*G31)</f>
        <v>3656.1</v>
      </c>
      <c r="H35" s="5">
        <v>0.35</v>
      </c>
    </row>
    <row r="36" spans="1:8" ht="17" x14ac:dyDescent="0.2">
      <c r="B36" s="9" t="s">
        <v>31</v>
      </c>
      <c r="C36" s="8"/>
      <c r="D36" s="8" t="s">
        <v>35</v>
      </c>
      <c r="F36" s="12" t="s">
        <v>18</v>
      </c>
      <c r="G36" s="4">
        <f>(0.1*G31)</f>
        <v>1044.6000000000001</v>
      </c>
      <c r="H36" s="5">
        <v>0.1</v>
      </c>
    </row>
    <row r="37" spans="1:8" ht="17" x14ac:dyDescent="0.2">
      <c r="B37" s="9" t="s">
        <v>32</v>
      </c>
      <c r="C37" s="8"/>
      <c r="D37" s="8" t="s">
        <v>35</v>
      </c>
    </row>
    <row r="38" spans="1:8" ht="17" x14ac:dyDescent="0.2">
      <c r="B38" s="9" t="s">
        <v>34</v>
      </c>
      <c r="C38" s="8"/>
      <c r="D38" s="8" t="s">
        <v>35</v>
      </c>
    </row>
    <row r="39" spans="1:8" ht="36" x14ac:dyDescent="0.2">
      <c r="B39" s="14" t="s">
        <v>36</v>
      </c>
      <c r="C39" s="8" t="s">
        <v>35</v>
      </c>
    </row>
    <row r="40" spans="1:8" ht="54" x14ac:dyDescent="0.2">
      <c r="B40" s="14" t="s">
        <v>38</v>
      </c>
      <c r="C40" s="8"/>
      <c r="D40" s="8" t="s">
        <v>35</v>
      </c>
    </row>
    <row r="41" spans="1:8" ht="17" x14ac:dyDescent="0.2">
      <c r="B41" s="9"/>
      <c r="C41" s="8"/>
    </row>
    <row r="42" spans="1:8" ht="17" x14ac:dyDescent="0.2">
      <c r="B42" s="9"/>
      <c r="C42" s="9"/>
    </row>
    <row r="43" spans="1:8" ht="17" x14ac:dyDescent="0.2">
      <c r="C43" s="8" t="s">
        <v>39</v>
      </c>
    </row>
    <row r="44" spans="1:8" ht="17" x14ac:dyDescent="0.2">
      <c r="C44" s="8" t="s">
        <v>40</v>
      </c>
    </row>
    <row r="45" spans="1:8" x14ac:dyDescent="0.2">
      <c r="C45" s="8"/>
    </row>
    <row r="46" spans="1:8" x14ac:dyDescent="0.2">
      <c r="C4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2024-05-08T17:09:58Z</dcterms:created>
  <dcterms:modified xsi:type="dcterms:W3CDTF">2025-04-06T15:37:20Z</dcterms:modified>
</cp:coreProperties>
</file>